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Заместитель\2022 год\Бюджет поселений на 2022 год и на плановый период 2023-2024 годов\Бюджет МО СП Деревня Порослицы на 2022 год и на плановый период 2023-2024 годов\"/>
    </mc:Choice>
  </mc:AlternateContent>
  <bookViews>
    <workbookView xWindow="0" yWindow="0" windowWidth="28800" windowHeight="11832"/>
  </bookViews>
  <sheets>
    <sheet name="Документ (10)" sheetId="11" r:id="rId1"/>
  </sheets>
  <definedNames>
    <definedName name="_xlnm.Print_Titles" localSheetId="0">'Документ (10)'!$4:$4</definedName>
  </definedNames>
  <calcPr calcId="152511"/>
</workbook>
</file>

<file path=xl/calcChain.xml><?xml version="1.0" encoding="utf-8"?>
<calcChain xmlns="http://schemas.openxmlformats.org/spreadsheetml/2006/main">
  <c r="AN8" i="11" l="1"/>
  <c r="AN10" i="11"/>
  <c r="AN12" i="11"/>
  <c r="AN14" i="11"/>
  <c r="AN15" i="11"/>
  <c r="AN23" i="11"/>
  <c r="AN24" i="11"/>
  <c r="AN25" i="11"/>
  <c r="AM7" i="11"/>
  <c r="AM9" i="11"/>
  <c r="AM13" i="11"/>
  <c r="AM11" i="11" s="1"/>
  <c r="AM16" i="11"/>
  <c r="AM18" i="11"/>
  <c r="AM22" i="11"/>
  <c r="AL22" i="11"/>
  <c r="AL18" i="11"/>
  <c r="AL16" i="11"/>
  <c r="AL13" i="11"/>
  <c r="AL11" i="11" s="1"/>
  <c r="AL9" i="11"/>
  <c r="AN9" i="11" s="1"/>
  <c r="AL7" i="11"/>
  <c r="AN7" i="11" s="1"/>
  <c r="AK6" i="11"/>
  <c r="AK7" i="1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2" i="11"/>
  <c r="AK23" i="11"/>
  <c r="AK24" i="11"/>
  <c r="AK25" i="11"/>
  <c r="AK26" i="11"/>
  <c r="AK5" i="11"/>
  <c r="AN13" i="11" l="1"/>
  <c r="AN11" i="11"/>
  <c r="AN22" i="11"/>
  <c r="AM6" i="11"/>
  <c r="AL6" i="11"/>
  <c r="AL5" i="11" s="1"/>
  <c r="AL26" i="11" s="1"/>
  <c r="AM5" i="11" l="1"/>
  <c r="AN6" i="11"/>
  <c r="AM26" i="11" l="1"/>
  <c r="AN26" i="11" s="1"/>
  <c r="AN5" i="11"/>
</calcChain>
</file>

<file path=xl/sharedStrings.xml><?xml version="1.0" encoding="utf-8"?>
<sst xmlns="http://schemas.openxmlformats.org/spreadsheetml/2006/main" count="97" uniqueCount="62">
  <si>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</si>
  <si>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</si>
  <si>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</si>
  <si>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</si>
  <si>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</si>
  <si>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</si>
  <si>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</si>
  <si>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</si>
  <si>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</si>
  <si>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</si>
  <si>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</si>
  <si>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00000000000000000000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</si>
  <si>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</si>
  <si>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</si>
  <si>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</si>
  <si>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</si>
  <si>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</si>
  <si>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  Налог на доходы физических лиц</t>
  </si>
  <si>
    <t>00010500000000000000</t>
  </si>
  <si>
    <t xml:space="preserve">          НАЛОГИ НА СОВОКУПНЫЙ ДОХОД</t>
  </si>
  <si>
    <t>00010501000000000000</t>
  </si>
  <si>
    <t xml:space="preserve">              Налог, взимаемый в связи с применением упрощенной системы налогообложения</t>
  </si>
  <si>
    <t>00010600000000000000</t>
  </si>
  <si>
    <t xml:space="preserve">          НАЛОГИ НА ИМУЩЕСТВО</t>
  </si>
  <si>
    <t>00010601000000000000</t>
  </si>
  <si>
    <t xml:space="preserve">              Налог на имущество физических лиц</t>
  </si>
  <si>
    <t>00010606000000000000</t>
  </si>
  <si>
    <t xml:space="preserve">              Земельный налог</t>
  </si>
  <si>
    <t>00010606030000000000</t>
  </si>
  <si>
    <t xml:space="preserve">                Земельный налог с организаций</t>
  </si>
  <si>
    <t>00010606040000000000</t>
  </si>
  <si>
    <t xml:space="preserve">                Земельный налог с физических лиц</t>
  </si>
  <si>
    <t>00010900000000000000</t>
  </si>
  <si>
    <t xml:space="preserve">          ЗАДОЛЖЕННОСТЬ И ПЕРЕРАСЧЕТЫ ПО ОТМЕНЕННЫМ НАЛОГАМ, СБОРАМ И ИНЫМ ОБЯЗАТЕЛЬНЫМ ПЛАТЕЖАМ</t>
  </si>
  <si>
    <t>00010904000000000000</t>
  </si>
  <si>
    <t xml:space="preserve">              Налоги на имущество</t>
  </si>
  <si>
    <t>00011600000000000000</t>
  </si>
  <si>
    <t xml:space="preserve">          ШТРАФЫ, САНКЦИИ, ВОЗМЕЩЕНИЕ УЩЕРБА</t>
  </si>
  <si>
    <t>00011700000000000000</t>
  </si>
  <si>
    <t xml:space="preserve">          ПРОЧИЕ НЕНАЛОГОВЫЕ ДОХОДЫ</t>
  </si>
  <si>
    <t>00020000000000000000</t>
  </si>
  <si>
    <t xml:space="preserve">        БЕЗВОЗМЕЗДНЫЕ ПОСТУПЛЕНИЯ</t>
  </si>
  <si>
    <t>00020210000000000000</t>
  </si>
  <si>
    <t xml:space="preserve">            Дотации бюджетам бюджетной системы Российской Федерации</t>
  </si>
  <si>
    <t>00020240000000000000</t>
  </si>
  <si>
    <t xml:space="preserve">            Иные межбюджетные трансферты</t>
  </si>
  <si>
    <t>ИТОГО ДОХОДОВ</t>
  </si>
  <si>
    <t>00010800000000000000</t>
  </si>
  <si>
    <t xml:space="preserve">          ГОСУДАРСТВЕННАЯ ПОШЛИНА</t>
  </si>
  <si>
    <t>00020230000000000000</t>
  </si>
  <si>
    <t xml:space="preserve">            Субвенции бюджетам бюджетной системы Российской Федерации</t>
  </si>
  <si>
    <t>00310804020011000110</t>
  </si>
  <si>
    <t xml:space="preserve">                  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</si>
  <si>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Бюджет: СП "Деревня Порослицы"</t>
  </si>
  <si>
    <t>План на 2021 год с учетом изменений</t>
  </si>
  <si>
    <t>План на 2021 год</t>
  </si>
  <si>
    <t>Исполнено по бюджету муниципального района на 01.11.2021 года</t>
  </si>
  <si>
    <t>% исполнения к плану 2021 года</t>
  </si>
  <si>
    <t>Ожидаемое исполнение в 2021 году</t>
  </si>
  <si>
    <t>Прогноз бюджета на 2022 год</t>
  </si>
  <si>
    <t>% 2022 года к ожидаемому  исполнению 2021 года</t>
  </si>
  <si>
    <t>Ожидаемое исполнение бюджета МО СП "Деревня Порослицы" за 2021 год в разрезе доходных источников, ПРОГНОЗ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</si>
</sst>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68">
    <xf numFmtId="0" fontId="0" fillId="0" borderId="0" xfId="0"/>
    <xf numFmtId="0" fontId="6" fillId="0" borderId="1" xfId="2" applyNumberFormat="1" applyFont="1" applyFill="1" applyProtection="1"/>
    <xf numFmtId="0" fontId="7" fillId="0" borderId="0" xfId="0" applyFont="1" applyFill="1" applyProtection="1">
      <protection locked="0"/>
    </xf>
    <xf numFmtId="0" fontId="5" fillId="0" borderId="1" xfId="2" applyNumberFormat="1" applyFont="1" applyFill="1" applyProtection="1"/>
    <xf numFmtId="0" fontId="8" fillId="0" borderId="0" xfId="0" applyFont="1" applyFill="1" applyProtection="1">
      <protection locked="0"/>
    </xf>
    <xf numFmtId="10" fontId="5" fillId="0" borderId="5" xfId="18" applyNumberFormat="1" applyFont="1" applyFill="1" applyBorder="1" applyProtection="1">
      <alignment horizontal="center" vertical="top" shrinkToFit="1"/>
    </xf>
    <xf numFmtId="10" fontId="6" fillId="0" borderId="5" xfId="18" applyNumberFormat="1" applyFont="1" applyFill="1" applyBorder="1" applyProtection="1">
      <alignment horizontal="center" vertical="top" shrinkToFit="1"/>
    </xf>
    <xf numFmtId="0" fontId="5" fillId="0" borderId="1" xfId="2" applyNumberFormat="1" applyFont="1" applyFill="1" applyAlignment="1" applyProtection="1"/>
    <xf numFmtId="0" fontId="8" fillId="0" borderId="0" xfId="0" applyFont="1" applyFill="1" applyAlignment="1" applyProtection="1">
      <protection locked="0"/>
    </xf>
    <xf numFmtId="0" fontId="6" fillId="0" borderId="1" xfId="2" applyNumberFormat="1" applyFont="1" applyFill="1" applyAlignment="1" applyProtection="1"/>
    <xf numFmtId="0" fontId="7" fillId="0" borderId="0" xfId="0" applyFont="1" applyFill="1" applyAlignment="1" applyProtection="1">
      <protection locked="0"/>
    </xf>
    <xf numFmtId="0" fontId="6" fillId="0" borderId="1" xfId="1" applyNumberFormat="1" applyFont="1" applyFill="1" applyAlignment="1" applyProtection="1">
      <alignment horizontal="left" wrapText="1"/>
    </xf>
    <xf numFmtId="4" fontId="6" fillId="0" borderId="1" xfId="2" applyNumberFormat="1" applyFont="1" applyFill="1" applyAlignment="1" applyProtection="1">
      <alignment horizontal="right"/>
    </xf>
    <xf numFmtId="4" fontId="6" fillId="0" borderId="1" xfId="1" applyNumberFormat="1" applyFont="1" applyFill="1" applyAlignment="1" applyProtection="1">
      <alignment horizontal="right" wrapText="1"/>
    </xf>
    <xf numFmtId="4" fontId="7" fillId="0" borderId="0" xfId="0" applyNumberFormat="1" applyFont="1" applyFill="1" applyAlignment="1" applyProtection="1">
      <alignment horizontal="right"/>
      <protection locked="0"/>
    </xf>
    <xf numFmtId="4" fontId="6" fillId="0" borderId="1" xfId="2" applyNumberFormat="1" applyFont="1" applyFill="1" applyAlignment="1" applyProtection="1"/>
    <xf numFmtId="4" fontId="6" fillId="0" borderId="1" xfId="1" applyNumberFormat="1" applyFont="1" applyFill="1" applyAlignment="1" applyProtection="1">
      <alignment horizontal="left" wrapText="1"/>
    </xf>
    <xf numFmtId="4" fontId="7" fillId="0" borderId="0" xfId="0" applyNumberFormat="1" applyFont="1" applyFill="1" applyProtection="1">
      <protection locked="0"/>
    </xf>
    <xf numFmtId="0" fontId="6" fillId="0" borderId="6" xfId="6" applyNumberFormat="1" applyFont="1" applyFill="1" applyBorder="1" applyProtection="1">
      <alignment horizontal="center" vertical="center" wrapText="1"/>
    </xf>
    <xf numFmtId="0" fontId="6" fillId="0" borderId="7" xfId="7" applyNumberFormat="1" applyFont="1" applyFill="1" applyBorder="1" applyProtection="1">
      <alignment horizontal="center" vertical="center" wrapText="1"/>
    </xf>
    <xf numFmtId="0" fontId="6" fillId="0" borderId="7" xfId="8" applyNumberFormat="1" applyFont="1" applyFill="1" applyBorder="1" applyProtection="1">
      <alignment horizontal="center" vertical="center" wrapText="1"/>
    </xf>
    <xf numFmtId="0" fontId="6" fillId="0" borderId="7" xfId="10" applyNumberFormat="1" applyFont="1" applyFill="1" applyBorder="1" applyProtection="1">
      <alignment horizontal="center" vertical="center" wrapText="1"/>
    </xf>
    <xf numFmtId="0" fontId="6" fillId="0" borderId="7" xfId="12" applyNumberFormat="1" applyFont="1" applyFill="1" applyBorder="1" applyProtection="1">
      <alignment horizontal="center" vertical="center" wrapText="1"/>
    </xf>
    <xf numFmtId="0" fontId="9" fillId="0" borderId="8" xfId="12" applyNumberFormat="1" applyFont="1" applyFill="1" applyBorder="1" applyProtection="1">
      <alignment horizontal="center" vertical="center" wrapText="1"/>
    </xf>
    <xf numFmtId="0" fontId="9" fillId="0" borderId="9" xfId="12" applyNumberFormat="1" applyFont="1" applyFill="1" applyBorder="1" applyProtection="1">
      <alignment horizontal="center" vertical="center" wrapText="1"/>
    </xf>
    <xf numFmtId="0" fontId="9" fillId="0" borderId="10" xfId="11" applyNumberFormat="1" applyFont="1" applyFill="1" applyBorder="1" applyAlignment="1" applyProtection="1">
      <alignment vertical="center" wrapText="1"/>
    </xf>
    <xf numFmtId="0" fontId="9" fillId="0" borderId="10" xfId="11" applyFont="1" applyFill="1" applyBorder="1" applyAlignment="1">
      <alignment vertical="center" wrapText="1"/>
    </xf>
    <xf numFmtId="0" fontId="9" fillId="0" borderId="9" xfId="11" applyFont="1" applyFill="1" applyBorder="1" applyAlignment="1">
      <alignment horizontal="center" vertical="center" wrapText="1"/>
    </xf>
    <xf numFmtId="0" fontId="9" fillId="0" borderId="10" xfId="13" applyNumberFormat="1" applyFont="1" applyFill="1" applyBorder="1" applyProtection="1">
      <alignment horizontal="center" vertical="center" wrapText="1"/>
    </xf>
    <xf numFmtId="4" fontId="9" fillId="5" borderId="9" xfId="11" applyNumberFormat="1" applyFont="1" applyFill="1" applyBorder="1" applyAlignment="1">
      <alignment horizontal="center" vertical="center" wrapText="1"/>
    </xf>
    <xf numFmtId="4" fontId="11" fillId="5" borderId="9" xfId="11" applyNumberFormat="1" applyFont="1" applyFill="1" applyBorder="1" applyAlignment="1">
      <alignment horizontal="center" vertical="center" wrapText="1"/>
    </xf>
    <xf numFmtId="10" fontId="9" fillId="5" borderId="14" xfId="11" applyNumberFormat="1" applyFont="1" applyFill="1" applyBorder="1" applyAlignment="1">
      <alignment horizontal="center" vertical="center" wrapText="1"/>
    </xf>
    <xf numFmtId="1" fontId="5" fillId="0" borderId="15" xfId="14" applyNumberFormat="1" applyFont="1" applyFill="1" applyBorder="1" applyProtection="1">
      <alignment horizontal="center" vertical="top" shrinkToFit="1"/>
    </xf>
    <xf numFmtId="0" fontId="5" fillId="0" borderId="2" xfId="15" applyNumberFormat="1" applyFont="1" applyFill="1" applyBorder="1" applyProtection="1">
      <alignment horizontal="left" vertical="top" wrapText="1"/>
    </xf>
    <xf numFmtId="1" fontId="5" fillId="0" borderId="2" xfId="14" applyNumberFormat="1" applyFont="1" applyFill="1" applyBorder="1" applyProtection="1">
      <alignment horizontal="center" vertical="top" shrinkToFit="1"/>
    </xf>
    <xf numFmtId="0" fontId="5" fillId="0" borderId="2" xfId="16" applyNumberFormat="1" applyFont="1" applyFill="1" applyBorder="1" applyProtection="1">
      <alignment horizontal="center" vertical="top" wrapText="1"/>
    </xf>
    <xf numFmtId="4" fontId="5" fillId="0" borderId="2" xfId="17" applyNumberFormat="1" applyFont="1" applyFill="1" applyBorder="1" applyProtection="1">
      <alignment horizontal="right" vertical="top" shrinkToFit="1"/>
    </xf>
    <xf numFmtId="10" fontId="5" fillId="0" borderId="2" xfId="18" applyNumberFormat="1" applyFont="1" applyFill="1" applyBorder="1" applyProtection="1">
      <alignment horizontal="center" vertical="top" shrinkToFit="1"/>
    </xf>
    <xf numFmtId="4" fontId="5" fillId="0" borderId="2" xfId="18" applyNumberFormat="1" applyFont="1" applyFill="1" applyBorder="1" applyProtection="1">
      <alignment horizontal="center" vertical="top" shrinkToFit="1"/>
    </xf>
    <xf numFmtId="4" fontId="5" fillId="0" borderId="2" xfId="18" applyNumberFormat="1" applyFont="1" applyFill="1" applyBorder="1" applyAlignment="1" applyProtection="1">
      <alignment horizontal="right" vertical="top" shrinkToFit="1"/>
    </xf>
    <xf numFmtId="10" fontId="5" fillId="0" borderId="16" xfId="18" applyNumberFormat="1" applyFont="1" applyFill="1" applyBorder="1" applyProtection="1">
      <alignment horizontal="center" vertical="top" shrinkToFit="1"/>
    </xf>
    <xf numFmtId="1" fontId="6" fillId="0" borderId="15" xfId="14" applyNumberFormat="1" applyFont="1" applyFill="1" applyBorder="1" applyProtection="1">
      <alignment horizontal="center" vertical="top" shrinkToFit="1"/>
    </xf>
    <xf numFmtId="0" fontId="6" fillId="0" borderId="2" xfId="15" applyNumberFormat="1" applyFont="1" applyFill="1" applyBorder="1" applyProtection="1">
      <alignment horizontal="left" vertical="top" wrapText="1"/>
    </xf>
    <xf numFmtId="1" fontId="6" fillId="0" borderId="2" xfId="14" applyNumberFormat="1" applyFont="1" applyFill="1" applyBorder="1" applyProtection="1">
      <alignment horizontal="center" vertical="top" shrinkToFit="1"/>
    </xf>
    <xf numFmtId="0" fontId="6" fillId="0" borderId="2" xfId="16" applyNumberFormat="1" applyFont="1" applyFill="1" applyBorder="1" applyProtection="1">
      <alignment horizontal="center" vertical="top" wrapText="1"/>
    </xf>
    <xf numFmtId="4" fontId="6" fillId="0" borderId="2" xfId="17" applyNumberFormat="1" applyFont="1" applyFill="1" applyBorder="1" applyProtection="1">
      <alignment horizontal="right" vertical="top" shrinkToFit="1"/>
    </xf>
    <xf numFmtId="10" fontId="6" fillId="0" borderId="2" xfId="18" applyNumberFormat="1" applyFont="1" applyFill="1" applyBorder="1" applyProtection="1">
      <alignment horizontal="center" vertical="top" shrinkToFit="1"/>
    </xf>
    <xf numFmtId="4" fontId="6" fillId="0" borderId="2" xfId="18" applyNumberFormat="1" applyFont="1" applyFill="1" applyBorder="1" applyProtection="1">
      <alignment horizontal="center" vertical="top" shrinkToFit="1"/>
    </xf>
    <xf numFmtId="4" fontId="6" fillId="0" borderId="2" xfId="18" applyNumberFormat="1" applyFont="1" applyFill="1" applyBorder="1" applyAlignment="1" applyProtection="1">
      <alignment horizontal="right" vertical="top" shrinkToFit="1"/>
    </xf>
    <xf numFmtId="10" fontId="6" fillId="0" borderId="16" xfId="18" applyNumberFormat="1" applyFont="1" applyFill="1" applyBorder="1" applyProtection="1">
      <alignment horizontal="center" vertical="top" shrinkToFit="1"/>
    </xf>
    <xf numFmtId="1" fontId="5" fillId="0" borderId="19" xfId="20" applyNumberFormat="1" applyFont="1" applyFill="1" applyBorder="1" applyAlignment="1" applyProtection="1">
      <alignment horizontal="left" shrinkToFit="1"/>
    </xf>
    <xf numFmtId="4" fontId="5" fillId="0" borderId="18" xfId="21" applyNumberFormat="1" applyFont="1" applyFill="1" applyBorder="1" applyAlignment="1" applyProtection="1">
      <alignment horizontal="right" shrinkToFit="1"/>
    </xf>
    <xf numFmtId="10" fontId="5" fillId="0" borderId="18" xfId="22" applyNumberFormat="1" applyFont="1" applyFill="1" applyBorder="1" applyAlignment="1" applyProtection="1">
      <alignment horizontal="center" shrinkToFit="1"/>
    </xf>
    <xf numFmtId="10" fontId="5" fillId="0" borderId="20" xfId="18" applyNumberFormat="1" applyFont="1" applyFill="1" applyBorder="1" applyAlignment="1" applyProtection="1">
      <alignment horizontal="center" shrinkToFit="1"/>
    </xf>
    <xf numFmtId="4" fontId="5" fillId="0" borderId="18" xfId="22" applyNumberFormat="1" applyFont="1" applyFill="1" applyBorder="1" applyAlignment="1" applyProtection="1">
      <alignment horizontal="center" shrinkToFit="1"/>
    </xf>
    <xf numFmtId="4" fontId="5" fillId="0" borderId="18" xfId="22" applyNumberFormat="1" applyFont="1" applyFill="1" applyBorder="1" applyAlignment="1" applyProtection="1">
      <alignment horizontal="right" shrinkToFit="1"/>
    </xf>
    <xf numFmtId="10" fontId="5" fillId="0" borderId="21" xfId="18" applyNumberFormat="1" applyFont="1" applyFill="1" applyBorder="1" applyProtection="1">
      <alignment horizontal="center" vertical="top" shrinkToFit="1"/>
    </xf>
    <xf numFmtId="0" fontId="6" fillId="0" borderId="1" xfId="1" applyNumberFormat="1" applyFont="1" applyFill="1" applyAlignment="1" applyProtection="1">
      <alignment horizontal="left" wrapText="1"/>
    </xf>
    <xf numFmtId="0" fontId="6" fillId="0" borderId="1" xfId="1" applyFont="1" applyFill="1" applyAlignment="1">
      <alignment horizontal="left" wrapText="1"/>
    </xf>
    <xf numFmtId="1" fontId="5" fillId="0" borderId="17" xfId="19" applyNumberFormat="1" applyFont="1" applyFill="1" applyBorder="1" applyAlignment="1" applyProtection="1">
      <alignment horizontal="left" shrinkToFit="1"/>
    </xf>
    <xf numFmtId="1" fontId="5" fillId="0" borderId="18" xfId="19" applyFont="1" applyFill="1" applyBorder="1" applyAlignment="1">
      <alignment horizontal="left" shrinkToFit="1"/>
    </xf>
    <xf numFmtId="0" fontId="6" fillId="0" borderId="7" xfId="11" applyNumberFormat="1" applyFont="1" applyFill="1" applyBorder="1" applyProtection="1">
      <alignment horizontal="center" vertical="center" wrapText="1"/>
    </xf>
    <xf numFmtId="0" fontId="6" fillId="0" borderId="7" xfId="11" applyFont="1" applyFill="1" applyBorder="1">
      <alignment horizontal="center" vertical="center" wrapText="1"/>
    </xf>
    <xf numFmtId="0" fontId="9" fillId="0" borderId="11" xfId="11" applyNumberFormat="1" applyFont="1" applyFill="1" applyBorder="1" applyProtection="1">
      <alignment horizontal="center" vertical="center" wrapText="1"/>
    </xf>
    <xf numFmtId="0" fontId="9" fillId="0" borderId="12" xfId="11" applyNumberFormat="1" applyFont="1" applyFill="1" applyBorder="1" applyProtection="1">
      <alignment horizontal="center" vertical="center" wrapText="1"/>
    </xf>
    <xf numFmtId="0" fontId="9" fillId="0" borderId="13" xfId="11" applyNumberFormat="1" applyFont="1" applyFill="1" applyBorder="1" applyProtection="1">
      <alignment horizontal="center" vertical="center" wrapText="1"/>
    </xf>
    <xf numFmtId="0" fontId="6" fillId="0" borderId="1" xfId="5" applyNumberFormat="1" applyFont="1" applyFill="1" applyAlignment="1" applyProtection="1">
      <alignment horizontal="right"/>
    </xf>
    <xf numFmtId="0" fontId="10" fillId="0" borderId="1" xfId="3" applyNumberFormat="1" applyFont="1" applyFill="1" applyAlignment="1" applyProtection="1">
      <alignment horizont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8"/>
  <sheetViews>
    <sheetView showGridLines="0" showZeros="0" tabSelected="1" view="pageBreakPreview" topLeftCell="B1" zoomScaleNormal="85" zoomScaleSheetLayoutView="100" workbookViewId="0">
      <pane ySplit="4" topLeftCell="A5" activePane="bottomLeft" state="frozen"/>
      <selection pane="bottomLeft" activeCell="AM14" sqref="AM14"/>
    </sheetView>
  </sheetViews>
  <sheetFormatPr defaultColWidth="9.109375" defaultRowHeight="15.6" outlineLevelRow="7" x14ac:dyDescent="0.3"/>
  <cols>
    <col min="1" max="1" width="9.109375" style="2" hidden="1"/>
    <col min="2" max="2" width="47.6640625" style="2" customWidth="1"/>
    <col min="3" max="3" width="21.6640625" style="2" customWidth="1"/>
    <col min="4" max="14" width="9.109375" style="2" hidden="1"/>
    <col min="15" max="15" width="15.6640625" style="2" customWidth="1"/>
    <col min="16" max="16" width="9.109375" style="2" hidden="1"/>
    <col min="17" max="17" width="15.6640625" style="2" customWidth="1"/>
    <col min="18" max="25" width="9.109375" style="2" hidden="1"/>
    <col min="26" max="26" width="15.6640625" style="2" customWidth="1"/>
    <col min="27" max="36" width="9.109375" style="2" hidden="1"/>
    <col min="37" max="37" width="13.6640625" style="2" customWidth="1"/>
    <col min="38" max="38" width="13.109375" style="17" customWidth="1"/>
    <col min="39" max="39" width="18.33203125" style="14" customWidth="1"/>
    <col min="40" max="40" width="13.109375" style="2" customWidth="1"/>
    <col min="41" max="41" width="9.109375" style="2" customWidth="1"/>
    <col min="42" max="16384" width="9.109375" style="2"/>
  </cols>
  <sheetData>
    <row r="1" spans="1:41" ht="15.15" customHeight="1" x14ac:dyDescent="0.3">
      <c r="A1" s="67" t="s">
        <v>61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1"/>
    </row>
    <row r="2" spans="1:41" ht="36.75" customHeight="1" x14ac:dyDescent="0.3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1"/>
    </row>
    <row r="3" spans="1:41" ht="12.75" customHeight="1" thickBot="1" x14ac:dyDescent="0.35">
      <c r="A3" s="66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1"/>
    </row>
    <row r="4" spans="1:41" ht="76.5" customHeight="1" x14ac:dyDescent="0.3">
      <c r="A4" s="18" t="s">
        <v>1</v>
      </c>
      <c r="B4" s="19" t="s">
        <v>2</v>
      </c>
      <c r="C4" s="20" t="s">
        <v>3</v>
      </c>
      <c r="D4" s="21" t="s">
        <v>1</v>
      </c>
      <c r="E4" s="61" t="s">
        <v>4</v>
      </c>
      <c r="F4" s="62"/>
      <c r="G4" s="62"/>
      <c r="H4" s="61" t="s">
        <v>5</v>
      </c>
      <c r="I4" s="62"/>
      <c r="J4" s="62"/>
      <c r="K4" s="22" t="s">
        <v>1</v>
      </c>
      <c r="L4" s="22" t="s">
        <v>1</v>
      </c>
      <c r="M4" s="22" t="s">
        <v>1</v>
      </c>
      <c r="N4" s="22" t="s">
        <v>1</v>
      </c>
      <c r="O4" s="23" t="s">
        <v>55</v>
      </c>
      <c r="P4" s="24" t="s">
        <v>1</v>
      </c>
      <c r="Q4" s="24" t="s">
        <v>54</v>
      </c>
      <c r="R4" s="24" t="s">
        <v>1</v>
      </c>
      <c r="S4" s="24" t="s">
        <v>1</v>
      </c>
      <c r="T4" s="24" t="s">
        <v>1</v>
      </c>
      <c r="U4" s="24" t="s">
        <v>1</v>
      </c>
      <c r="V4" s="24" t="s">
        <v>1</v>
      </c>
      <c r="W4" s="24" t="s">
        <v>1</v>
      </c>
      <c r="X4" s="25" t="s">
        <v>6</v>
      </c>
      <c r="Y4" s="26"/>
      <c r="Z4" s="27" t="s">
        <v>56</v>
      </c>
      <c r="AA4" s="63" t="s">
        <v>7</v>
      </c>
      <c r="AB4" s="64"/>
      <c r="AC4" s="65"/>
      <c r="AD4" s="28" t="s">
        <v>1</v>
      </c>
      <c r="AE4" s="63" t="s">
        <v>8</v>
      </c>
      <c r="AF4" s="65"/>
      <c r="AG4" s="63" t="s">
        <v>9</v>
      </c>
      <c r="AH4" s="65"/>
      <c r="AI4" s="63" t="s">
        <v>10</v>
      </c>
      <c r="AJ4" s="65"/>
      <c r="AK4" s="27" t="s">
        <v>57</v>
      </c>
      <c r="AL4" s="29" t="s">
        <v>58</v>
      </c>
      <c r="AM4" s="30" t="s">
        <v>59</v>
      </c>
      <c r="AN4" s="31" t="s">
        <v>60</v>
      </c>
      <c r="AO4" s="1"/>
    </row>
    <row r="5" spans="1:41" s="4" customFormat="1" x14ac:dyDescent="0.3">
      <c r="A5" s="32" t="s">
        <v>11</v>
      </c>
      <c r="B5" s="33" t="s">
        <v>53</v>
      </c>
      <c r="C5" s="34" t="s">
        <v>11</v>
      </c>
      <c r="D5" s="34"/>
      <c r="E5" s="35"/>
      <c r="F5" s="34"/>
      <c r="G5" s="34"/>
      <c r="H5" s="34"/>
      <c r="I5" s="34"/>
      <c r="J5" s="34"/>
      <c r="K5" s="34"/>
      <c r="L5" s="34"/>
      <c r="M5" s="34"/>
      <c r="N5" s="36">
        <v>0</v>
      </c>
      <c r="O5" s="36">
        <v>2354290</v>
      </c>
      <c r="P5" s="36">
        <v>604114.66</v>
      </c>
      <c r="Q5" s="36">
        <v>2958404.66</v>
      </c>
      <c r="R5" s="36">
        <v>2958404.66</v>
      </c>
      <c r="S5" s="36">
        <v>2958404.66</v>
      </c>
      <c r="T5" s="36">
        <v>0</v>
      </c>
      <c r="U5" s="36">
        <v>0</v>
      </c>
      <c r="V5" s="36">
        <v>0</v>
      </c>
      <c r="W5" s="36">
        <v>0</v>
      </c>
      <c r="X5" s="36">
        <v>18097.96</v>
      </c>
      <c r="Y5" s="36">
        <v>2306377.35</v>
      </c>
      <c r="Z5" s="36">
        <v>2288279.39</v>
      </c>
      <c r="AA5" s="36">
        <v>18097.96</v>
      </c>
      <c r="AB5" s="36">
        <v>2306377.35</v>
      </c>
      <c r="AC5" s="36">
        <v>2288279.39</v>
      </c>
      <c r="AD5" s="36">
        <v>2288279.39</v>
      </c>
      <c r="AE5" s="36">
        <v>670125.27</v>
      </c>
      <c r="AF5" s="37">
        <v>0.77348424336243438</v>
      </c>
      <c r="AG5" s="36">
        <v>670125.27</v>
      </c>
      <c r="AH5" s="37">
        <v>0.77348424336243438</v>
      </c>
      <c r="AI5" s="36">
        <v>0</v>
      </c>
      <c r="AJ5" s="37"/>
      <c r="AK5" s="5">
        <f t="shared" ref="AK5:AK26" si="0">SUM(Z5/Q5)</f>
        <v>0.77348424336243438</v>
      </c>
      <c r="AL5" s="38">
        <f>SUM(AL6+AL22)</f>
        <v>2678640.8200000003</v>
      </c>
      <c r="AM5" s="39">
        <f>SUM(AM6+AM22)</f>
        <v>2830517</v>
      </c>
      <c r="AN5" s="40">
        <f>SUM(AM5/AL5)</f>
        <v>1.0566989716822131</v>
      </c>
      <c r="AO5" s="3"/>
    </row>
    <row r="6" spans="1:41" s="4" customFormat="1" ht="31.2" outlineLevel="1" x14ac:dyDescent="0.3">
      <c r="A6" s="32" t="s">
        <v>12</v>
      </c>
      <c r="B6" s="33" t="s">
        <v>13</v>
      </c>
      <c r="C6" s="34" t="s">
        <v>12</v>
      </c>
      <c r="D6" s="34"/>
      <c r="E6" s="35"/>
      <c r="F6" s="34"/>
      <c r="G6" s="34"/>
      <c r="H6" s="34"/>
      <c r="I6" s="34"/>
      <c r="J6" s="34"/>
      <c r="K6" s="34"/>
      <c r="L6" s="34"/>
      <c r="M6" s="34"/>
      <c r="N6" s="36">
        <v>0</v>
      </c>
      <c r="O6" s="36">
        <v>325333</v>
      </c>
      <c r="P6" s="36">
        <v>496552.66</v>
      </c>
      <c r="Q6" s="36">
        <v>821885.66</v>
      </c>
      <c r="R6" s="36">
        <v>821885.66</v>
      </c>
      <c r="S6" s="36">
        <v>821885.66</v>
      </c>
      <c r="T6" s="36">
        <v>0</v>
      </c>
      <c r="U6" s="36">
        <v>0</v>
      </c>
      <c r="V6" s="36">
        <v>0</v>
      </c>
      <c r="W6" s="36">
        <v>0</v>
      </c>
      <c r="X6" s="36">
        <v>0</v>
      </c>
      <c r="Y6" s="36">
        <v>456706.3</v>
      </c>
      <c r="Z6" s="36">
        <v>456706.3</v>
      </c>
      <c r="AA6" s="36">
        <v>0</v>
      </c>
      <c r="AB6" s="36">
        <v>456706.3</v>
      </c>
      <c r="AC6" s="36">
        <v>456706.3</v>
      </c>
      <c r="AD6" s="36">
        <v>456706.3</v>
      </c>
      <c r="AE6" s="36">
        <v>365179.36</v>
      </c>
      <c r="AF6" s="37">
        <v>0.5556810663906705</v>
      </c>
      <c r="AG6" s="36">
        <v>365179.36</v>
      </c>
      <c r="AH6" s="37">
        <v>0.5556810663906705</v>
      </c>
      <c r="AI6" s="36">
        <v>0</v>
      </c>
      <c r="AJ6" s="37"/>
      <c r="AK6" s="5">
        <f t="shared" si="0"/>
        <v>0.55568106639067039</v>
      </c>
      <c r="AL6" s="38">
        <f>SUM(AL7+AL9+AL11+AL16+AL18+AL20+AL21)</f>
        <v>542121.82000000007</v>
      </c>
      <c r="AM6" s="39">
        <f>SUM(AM7+AM9+AM11+AM16+AM18+AM20+AM21)</f>
        <v>661450</v>
      </c>
      <c r="AN6" s="40">
        <f t="shared" ref="AN6:AN26" si="1">SUM(AM6/AL6)</f>
        <v>1.2201132210468857</v>
      </c>
      <c r="AO6" s="3"/>
    </row>
    <row r="7" spans="1:41" s="4" customFormat="1" outlineLevel="2" x14ac:dyDescent="0.3">
      <c r="A7" s="32" t="s">
        <v>14</v>
      </c>
      <c r="B7" s="33" t="s">
        <v>15</v>
      </c>
      <c r="C7" s="34" t="s">
        <v>14</v>
      </c>
      <c r="D7" s="34"/>
      <c r="E7" s="35"/>
      <c r="F7" s="34"/>
      <c r="G7" s="34"/>
      <c r="H7" s="34"/>
      <c r="I7" s="34"/>
      <c r="J7" s="34"/>
      <c r="K7" s="34"/>
      <c r="L7" s="34"/>
      <c r="M7" s="34"/>
      <c r="N7" s="36">
        <v>0</v>
      </c>
      <c r="O7" s="36">
        <v>34333</v>
      </c>
      <c r="P7" s="36">
        <v>0</v>
      </c>
      <c r="Q7" s="36">
        <v>34333</v>
      </c>
      <c r="R7" s="36">
        <v>34333</v>
      </c>
      <c r="S7" s="36">
        <v>34333</v>
      </c>
      <c r="T7" s="36">
        <v>0</v>
      </c>
      <c r="U7" s="36">
        <v>0</v>
      </c>
      <c r="V7" s="36">
        <v>0</v>
      </c>
      <c r="W7" s="36">
        <v>0</v>
      </c>
      <c r="X7" s="36">
        <v>0</v>
      </c>
      <c r="Y7" s="36">
        <v>26346.13</v>
      </c>
      <c r="Z7" s="36">
        <v>26346.13</v>
      </c>
      <c r="AA7" s="36">
        <v>0</v>
      </c>
      <c r="AB7" s="36">
        <v>26346.13</v>
      </c>
      <c r="AC7" s="36">
        <v>26346.13</v>
      </c>
      <c r="AD7" s="36">
        <v>26346.13</v>
      </c>
      <c r="AE7" s="36">
        <v>7986.87</v>
      </c>
      <c r="AF7" s="37">
        <v>0.76737045990737773</v>
      </c>
      <c r="AG7" s="36">
        <v>7986.87</v>
      </c>
      <c r="AH7" s="37">
        <v>0.76737045990737773</v>
      </c>
      <c r="AI7" s="36">
        <v>0</v>
      </c>
      <c r="AJ7" s="37"/>
      <c r="AK7" s="5">
        <f t="shared" si="0"/>
        <v>0.76737045990737773</v>
      </c>
      <c r="AL7" s="38">
        <f>SUM(AL8)</f>
        <v>34333</v>
      </c>
      <c r="AM7" s="39">
        <f>SUM(AM8)</f>
        <v>40450</v>
      </c>
      <c r="AN7" s="40">
        <f t="shared" si="1"/>
        <v>1.1781667783182361</v>
      </c>
      <c r="AO7" s="3"/>
    </row>
    <row r="8" spans="1:41" outlineLevel="4" x14ac:dyDescent="0.3">
      <c r="A8" s="41" t="s">
        <v>16</v>
      </c>
      <c r="B8" s="42" t="s">
        <v>17</v>
      </c>
      <c r="C8" s="43" t="s">
        <v>16</v>
      </c>
      <c r="D8" s="43"/>
      <c r="E8" s="44"/>
      <c r="F8" s="43"/>
      <c r="G8" s="43"/>
      <c r="H8" s="43"/>
      <c r="I8" s="43"/>
      <c r="J8" s="43"/>
      <c r="K8" s="43"/>
      <c r="L8" s="43"/>
      <c r="M8" s="43"/>
      <c r="N8" s="45">
        <v>0</v>
      </c>
      <c r="O8" s="45">
        <v>34333</v>
      </c>
      <c r="P8" s="45">
        <v>0</v>
      </c>
      <c r="Q8" s="45">
        <v>34333</v>
      </c>
      <c r="R8" s="45">
        <v>34333</v>
      </c>
      <c r="S8" s="45">
        <v>34333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26346.13</v>
      </c>
      <c r="Z8" s="45">
        <v>26346.13</v>
      </c>
      <c r="AA8" s="45">
        <v>0</v>
      </c>
      <c r="AB8" s="45">
        <v>26346.13</v>
      </c>
      <c r="AC8" s="45">
        <v>26346.13</v>
      </c>
      <c r="AD8" s="45">
        <v>26346.13</v>
      </c>
      <c r="AE8" s="45">
        <v>7986.87</v>
      </c>
      <c r="AF8" s="46">
        <v>0.76737045990737773</v>
      </c>
      <c r="AG8" s="45">
        <v>7986.87</v>
      </c>
      <c r="AH8" s="46">
        <v>0.76737045990737773</v>
      </c>
      <c r="AI8" s="45">
        <v>0</v>
      </c>
      <c r="AJ8" s="46"/>
      <c r="AK8" s="6">
        <f t="shared" si="0"/>
        <v>0.76737045990737773</v>
      </c>
      <c r="AL8" s="47">
        <v>34333</v>
      </c>
      <c r="AM8" s="48">
        <v>40450</v>
      </c>
      <c r="AN8" s="49">
        <f t="shared" si="1"/>
        <v>1.1781667783182361</v>
      </c>
      <c r="AO8" s="1"/>
    </row>
    <row r="9" spans="1:41" s="4" customFormat="1" outlineLevel="2" x14ac:dyDescent="0.3">
      <c r="A9" s="32" t="s">
        <v>18</v>
      </c>
      <c r="B9" s="33" t="s">
        <v>19</v>
      </c>
      <c r="C9" s="34" t="s">
        <v>18</v>
      </c>
      <c r="D9" s="34"/>
      <c r="E9" s="35"/>
      <c r="F9" s="34"/>
      <c r="G9" s="34"/>
      <c r="H9" s="34"/>
      <c r="I9" s="34"/>
      <c r="J9" s="34"/>
      <c r="K9" s="34"/>
      <c r="L9" s="34"/>
      <c r="M9" s="34"/>
      <c r="N9" s="36">
        <v>0</v>
      </c>
      <c r="O9" s="36">
        <v>56000</v>
      </c>
      <c r="P9" s="36">
        <v>268788.82</v>
      </c>
      <c r="Q9" s="36">
        <v>324788.82</v>
      </c>
      <c r="R9" s="36">
        <v>324788.82</v>
      </c>
      <c r="S9" s="36">
        <v>324788.82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324788.82</v>
      </c>
      <c r="Z9" s="36">
        <v>324788.82</v>
      </c>
      <c r="AA9" s="36">
        <v>0</v>
      </c>
      <c r="AB9" s="36">
        <v>324788.82</v>
      </c>
      <c r="AC9" s="36">
        <v>324788.82</v>
      </c>
      <c r="AD9" s="36">
        <v>324788.82</v>
      </c>
      <c r="AE9" s="36">
        <v>0</v>
      </c>
      <c r="AF9" s="37">
        <v>1</v>
      </c>
      <c r="AG9" s="36">
        <v>0</v>
      </c>
      <c r="AH9" s="37">
        <v>1</v>
      </c>
      <c r="AI9" s="36">
        <v>0</v>
      </c>
      <c r="AJ9" s="37"/>
      <c r="AK9" s="5">
        <f t="shared" si="0"/>
        <v>1</v>
      </c>
      <c r="AL9" s="38">
        <f>SUM(AL10)</f>
        <v>324788.82</v>
      </c>
      <c r="AM9" s="39">
        <f>SUM(AM10)</f>
        <v>325000</v>
      </c>
      <c r="AN9" s="40">
        <f t="shared" si="1"/>
        <v>1.0006502071099614</v>
      </c>
      <c r="AO9" s="3"/>
    </row>
    <row r="10" spans="1:41" ht="46.8" outlineLevel="4" x14ac:dyDescent="0.3">
      <c r="A10" s="41" t="s">
        <v>20</v>
      </c>
      <c r="B10" s="42" t="s">
        <v>21</v>
      </c>
      <c r="C10" s="43" t="s">
        <v>20</v>
      </c>
      <c r="D10" s="43"/>
      <c r="E10" s="44"/>
      <c r="F10" s="43"/>
      <c r="G10" s="43"/>
      <c r="H10" s="43"/>
      <c r="I10" s="43"/>
      <c r="J10" s="43"/>
      <c r="K10" s="43"/>
      <c r="L10" s="43"/>
      <c r="M10" s="43"/>
      <c r="N10" s="45">
        <v>0</v>
      </c>
      <c r="O10" s="45">
        <v>56000</v>
      </c>
      <c r="P10" s="45">
        <v>268788.82</v>
      </c>
      <c r="Q10" s="45">
        <v>324788.82</v>
      </c>
      <c r="R10" s="45">
        <v>324788.82</v>
      </c>
      <c r="S10" s="45">
        <v>324788.82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324788.82</v>
      </c>
      <c r="Z10" s="45">
        <v>324788.82</v>
      </c>
      <c r="AA10" s="45">
        <v>0</v>
      </c>
      <c r="AB10" s="45">
        <v>324788.82</v>
      </c>
      <c r="AC10" s="45">
        <v>324788.82</v>
      </c>
      <c r="AD10" s="45">
        <v>324788.82</v>
      </c>
      <c r="AE10" s="45">
        <v>0</v>
      </c>
      <c r="AF10" s="46">
        <v>1</v>
      </c>
      <c r="AG10" s="45">
        <v>0</v>
      </c>
      <c r="AH10" s="46">
        <v>1</v>
      </c>
      <c r="AI10" s="45">
        <v>0</v>
      </c>
      <c r="AJ10" s="46"/>
      <c r="AK10" s="6">
        <f t="shared" si="0"/>
        <v>1</v>
      </c>
      <c r="AL10" s="47">
        <v>324788.82</v>
      </c>
      <c r="AM10" s="48">
        <v>325000</v>
      </c>
      <c r="AN10" s="49">
        <f t="shared" si="1"/>
        <v>1.0006502071099614</v>
      </c>
      <c r="AO10" s="1"/>
    </row>
    <row r="11" spans="1:41" s="4" customFormat="1" outlineLevel="2" x14ac:dyDescent="0.3">
      <c r="A11" s="32" t="s">
        <v>22</v>
      </c>
      <c r="B11" s="33" t="s">
        <v>23</v>
      </c>
      <c r="C11" s="34" t="s">
        <v>22</v>
      </c>
      <c r="D11" s="34"/>
      <c r="E11" s="35"/>
      <c r="F11" s="34"/>
      <c r="G11" s="34"/>
      <c r="H11" s="34"/>
      <c r="I11" s="34"/>
      <c r="J11" s="34"/>
      <c r="K11" s="34"/>
      <c r="L11" s="34"/>
      <c r="M11" s="34"/>
      <c r="N11" s="36">
        <v>0</v>
      </c>
      <c r="O11" s="36">
        <v>224000</v>
      </c>
      <c r="P11" s="36">
        <v>25744.54</v>
      </c>
      <c r="Q11" s="36">
        <v>249744.54</v>
      </c>
      <c r="R11" s="36">
        <v>249744.54</v>
      </c>
      <c r="S11" s="36">
        <v>249744.54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105679.19</v>
      </c>
      <c r="Z11" s="36">
        <v>105679.19</v>
      </c>
      <c r="AA11" s="36">
        <v>0</v>
      </c>
      <c r="AB11" s="36">
        <v>105679.19</v>
      </c>
      <c r="AC11" s="36">
        <v>105679.19</v>
      </c>
      <c r="AD11" s="36">
        <v>105679.19</v>
      </c>
      <c r="AE11" s="36">
        <v>144065.35</v>
      </c>
      <c r="AF11" s="37">
        <v>0.4231491507281801</v>
      </c>
      <c r="AG11" s="36">
        <v>144065.35</v>
      </c>
      <c r="AH11" s="37">
        <v>0.4231491507281801</v>
      </c>
      <c r="AI11" s="36">
        <v>0</v>
      </c>
      <c r="AJ11" s="37"/>
      <c r="AK11" s="5">
        <f t="shared" si="0"/>
        <v>0.4231491507281801</v>
      </c>
      <c r="AL11" s="38">
        <f>SUM(AL12:AL13)</f>
        <v>183000</v>
      </c>
      <c r="AM11" s="39">
        <f>SUM(AM12:AM13)</f>
        <v>285000</v>
      </c>
      <c r="AN11" s="40">
        <f t="shared" si="1"/>
        <v>1.5573770491803278</v>
      </c>
      <c r="AO11" s="3"/>
    </row>
    <row r="12" spans="1:41" outlineLevel="4" x14ac:dyDescent="0.3">
      <c r="A12" s="41" t="s">
        <v>24</v>
      </c>
      <c r="B12" s="42" t="s">
        <v>25</v>
      </c>
      <c r="C12" s="43" t="s">
        <v>24</v>
      </c>
      <c r="D12" s="43"/>
      <c r="E12" s="44"/>
      <c r="F12" s="43"/>
      <c r="G12" s="43"/>
      <c r="H12" s="43"/>
      <c r="I12" s="43"/>
      <c r="J12" s="43"/>
      <c r="K12" s="43"/>
      <c r="L12" s="43"/>
      <c r="M12" s="43"/>
      <c r="N12" s="45">
        <v>0</v>
      </c>
      <c r="O12" s="45">
        <v>41000</v>
      </c>
      <c r="P12" s="45">
        <v>25744.54</v>
      </c>
      <c r="Q12" s="45">
        <v>66744.539999999994</v>
      </c>
      <c r="R12" s="45">
        <v>66744.539999999994</v>
      </c>
      <c r="S12" s="45">
        <v>66744.539999999994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66744.539999999994</v>
      </c>
      <c r="Z12" s="45">
        <v>66744.539999999994</v>
      </c>
      <c r="AA12" s="45">
        <v>0</v>
      </c>
      <c r="AB12" s="45">
        <v>66744.539999999994</v>
      </c>
      <c r="AC12" s="45">
        <v>66744.539999999994</v>
      </c>
      <c r="AD12" s="45">
        <v>66744.539999999994</v>
      </c>
      <c r="AE12" s="45">
        <v>0</v>
      </c>
      <c r="AF12" s="46">
        <v>1</v>
      </c>
      <c r="AG12" s="45">
        <v>0</v>
      </c>
      <c r="AH12" s="46">
        <v>1</v>
      </c>
      <c r="AI12" s="45">
        <v>0</v>
      </c>
      <c r="AJ12" s="46"/>
      <c r="AK12" s="6">
        <f t="shared" si="0"/>
        <v>1</v>
      </c>
      <c r="AL12" s="47">
        <v>80000</v>
      </c>
      <c r="AM12" s="48">
        <v>113000</v>
      </c>
      <c r="AN12" s="49">
        <f t="shared" si="1"/>
        <v>1.4125000000000001</v>
      </c>
      <c r="AO12" s="1"/>
    </row>
    <row r="13" spans="1:41" outlineLevel="4" x14ac:dyDescent="0.3">
      <c r="A13" s="41" t="s">
        <v>26</v>
      </c>
      <c r="B13" s="42" t="s">
        <v>27</v>
      </c>
      <c r="C13" s="43" t="s">
        <v>26</v>
      </c>
      <c r="D13" s="43"/>
      <c r="E13" s="44"/>
      <c r="F13" s="43"/>
      <c r="G13" s="43"/>
      <c r="H13" s="43"/>
      <c r="I13" s="43"/>
      <c r="J13" s="43"/>
      <c r="K13" s="43"/>
      <c r="L13" s="43"/>
      <c r="M13" s="43"/>
      <c r="N13" s="45">
        <v>0</v>
      </c>
      <c r="O13" s="45">
        <v>183000</v>
      </c>
      <c r="P13" s="45">
        <v>0</v>
      </c>
      <c r="Q13" s="45">
        <v>183000</v>
      </c>
      <c r="R13" s="45">
        <v>183000</v>
      </c>
      <c r="S13" s="45">
        <v>183000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38934.65</v>
      </c>
      <c r="Z13" s="45">
        <v>38934.65</v>
      </c>
      <c r="AA13" s="45">
        <v>0</v>
      </c>
      <c r="AB13" s="45">
        <v>38934.65</v>
      </c>
      <c r="AC13" s="45">
        <v>38934.65</v>
      </c>
      <c r="AD13" s="45">
        <v>38934.65</v>
      </c>
      <c r="AE13" s="45">
        <v>144065.35</v>
      </c>
      <c r="AF13" s="46">
        <v>0.21275765027322405</v>
      </c>
      <c r="AG13" s="45">
        <v>144065.35</v>
      </c>
      <c r="AH13" s="46">
        <v>0.21275765027322405</v>
      </c>
      <c r="AI13" s="45">
        <v>0</v>
      </c>
      <c r="AJ13" s="46"/>
      <c r="AK13" s="6">
        <f t="shared" si="0"/>
        <v>0.21275765027322405</v>
      </c>
      <c r="AL13" s="47">
        <f>SUM(AL14:AL15)</f>
        <v>103000</v>
      </c>
      <c r="AM13" s="48">
        <f>SUM(AM14:AM15)</f>
        <v>172000</v>
      </c>
      <c r="AN13" s="49">
        <f t="shared" si="1"/>
        <v>1.6699029126213591</v>
      </c>
      <c r="AO13" s="1"/>
    </row>
    <row r="14" spans="1:41" outlineLevel="5" x14ac:dyDescent="0.3">
      <c r="A14" s="41" t="s">
        <v>28</v>
      </c>
      <c r="B14" s="42" t="s">
        <v>29</v>
      </c>
      <c r="C14" s="43" t="s">
        <v>28</v>
      </c>
      <c r="D14" s="43"/>
      <c r="E14" s="44"/>
      <c r="F14" s="43"/>
      <c r="G14" s="43"/>
      <c r="H14" s="43"/>
      <c r="I14" s="43"/>
      <c r="J14" s="43"/>
      <c r="K14" s="43"/>
      <c r="L14" s="43"/>
      <c r="M14" s="43"/>
      <c r="N14" s="45">
        <v>0</v>
      </c>
      <c r="O14" s="45">
        <v>3000</v>
      </c>
      <c r="P14" s="45">
        <v>0</v>
      </c>
      <c r="Q14" s="45">
        <v>3000</v>
      </c>
      <c r="R14" s="45">
        <v>3000</v>
      </c>
      <c r="S14" s="45">
        <v>3000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82</v>
      </c>
      <c r="Z14" s="45">
        <v>82</v>
      </c>
      <c r="AA14" s="45">
        <v>0</v>
      </c>
      <c r="AB14" s="45">
        <v>82</v>
      </c>
      <c r="AC14" s="45">
        <v>82</v>
      </c>
      <c r="AD14" s="45">
        <v>82</v>
      </c>
      <c r="AE14" s="45">
        <v>2918</v>
      </c>
      <c r="AF14" s="46">
        <v>2.7333333333333334E-2</v>
      </c>
      <c r="AG14" s="45">
        <v>2918</v>
      </c>
      <c r="AH14" s="46">
        <v>2.7333333333333334E-2</v>
      </c>
      <c r="AI14" s="45">
        <v>0</v>
      </c>
      <c r="AJ14" s="46"/>
      <c r="AK14" s="6">
        <f t="shared" si="0"/>
        <v>2.7333333333333334E-2</v>
      </c>
      <c r="AL14" s="47">
        <v>3000</v>
      </c>
      <c r="AM14" s="48">
        <v>15000</v>
      </c>
      <c r="AN14" s="49">
        <f t="shared" si="1"/>
        <v>5</v>
      </c>
      <c r="AO14" s="1"/>
    </row>
    <row r="15" spans="1:41" outlineLevel="5" x14ac:dyDescent="0.3">
      <c r="A15" s="41" t="s">
        <v>30</v>
      </c>
      <c r="B15" s="42" t="s">
        <v>31</v>
      </c>
      <c r="C15" s="43" t="s">
        <v>30</v>
      </c>
      <c r="D15" s="43"/>
      <c r="E15" s="44"/>
      <c r="F15" s="43"/>
      <c r="G15" s="43"/>
      <c r="H15" s="43"/>
      <c r="I15" s="43"/>
      <c r="J15" s="43"/>
      <c r="K15" s="43"/>
      <c r="L15" s="43"/>
      <c r="M15" s="43"/>
      <c r="N15" s="45">
        <v>0</v>
      </c>
      <c r="O15" s="45">
        <v>180000</v>
      </c>
      <c r="P15" s="45">
        <v>0</v>
      </c>
      <c r="Q15" s="45">
        <v>180000</v>
      </c>
      <c r="R15" s="45">
        <v>180000</v>
      </c>
      <c r="S15" s="45">
        <v>180000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38852.65</v>
      </c>
      <c r="Z15" s="45">
        <v>38852.65</v>
      </c>
      <c r="AA15" s="45">
        <v>0</v>
      </c>
      <c r="AB15" s="45">
        <v>38852.65</v>
      </c>
      <c r="AC15" s="45">
        <v>38852.65</v>
      </c>
      <c r="AD15" s="45">
        <v>38852.65</v>
      </c>
      <c r="AE15" s="45">
        <v>141147.35</v>
      </c>
      <c r="AF15" s="46">
        <v>0.21584805555555556</v>
      </c>
      <c r="AG15" s="45">
        <v>141147.35</v>
      </c>
      <c r="AH15" s="46">
        <v>0.21584805555555556</v>
      </c>
      <c r="AI15" s="45">
        <v>0</v>
      </c>
      <c r="AJ15" s="46"/>
      <c r="AK15" s="6">
        <f t="shared" si="0"/>
        <v>0.21584805555555556</v>
      </c>
      <c r="AL15" s="47">
        <v>100000</v>
      </c>
      <c r="AM15" s="48">
        <v>157000</v>
      </c>
      <c r="AN15" s="49">
        <f t="shared" si="1"/>
        <v>1.57</v>
      </c>
      <c r="AO15" s="1"/>
    </row>
    <row r="16" spans="1:41" s="4" customFormat="1" outlineLevel="2" x14ac:dyDescent="0.3">
      <c r="A16" s="32" t="s">
        <v>47</v>
      </c>
      <c r="B16" s="33" t="s">
        <v>48</v>
      </c>
      <c r="C16" s="34" t="s">
        <v>47</v>
      </c>
      <c r="D16" s="34"/>
      <c r="E16" s="35"/>
      <c r="F16" s="34"/>
      <c r="G16" s="34"/>
      <c r="H16" s="34"/>
      <c r="I16" s="34"/>
      <c r="J16" s="34"/>
      <c r="K16" s="34"/>
      <c r="L16" s="34"/>
      <c r="M16" s="34"/>
      <c r="N16" s="36">
        <v>0</v>
      </c>
      <c r="O16" s="36">
        <v>500</v>
      </c>
      <c r="P16" s="36">
        <v>0</v>
      </c>
      <c r="Q16" s="36">
        <v>500</v>
      </c>
      <c r="R16" s="36">
        <v>500</v>
      </c>
      <c r="S16" s="36">
        <v>500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500</v>
      </c>
      <c r="AF16" s="37">
        <v>0</v>
      </c>
      <c r="AG16" s="36">
        <v>500</v>
      </c>
      <c r="AH16" s="37">
        <v>0</v>
      </c>
      <c r="AI16" s="36">
        <v>0</v>
      </c>
      <c r="AJ16" s="37"/>
      <c r="AK16" s="5">
        <f t="shared" si="0"/>
        <v>0</v>
      </c>
      <c r="AL16" s="38">
        <f>SUM(AL17)</f>
        <v>0</v>
      </c>
      <c r="AM16" s="39">
        <f>SUM(AM17)</f>
        <v>500</v>
      </c>
      <c r="AN16" s="40"/>
      <c r="AO16" s="3"/>
    </row>
    <row r="17" spans="1:41" ht="109.2" outlineLevel="7" x14ac:dyDescent="0.3">
      <c r="A17" s="41" t="s">
        <v>51</v>
      </c>
      <c r="B17" s="42" t="s">
        <v>52</v>
      </c>
      <c r="C17" s="43" t="s">
        <v>51</v>
      </c>
      <c r="D17" s="43"/>
      <c r="E17" s="44"/>
      <c r="F17" s="43"/>
      <c r="G17" s="43"/>
      <c r="H17" s="43"/>
      <c r="I17" s="43"/>
      <c r="J17" s="43"/>
      <c r="K17" s="43"/>
      <c r="L17" s="43"/>
      <c r="M17" s="43"/>
      <c r="N17" s="45">
        <v>0</v>
      </c>
      <c r="O17" s="45">
        <v>500</v>
      </c>
      <c r="P17" s="45">
        <v>0</v>
      </c>
      <c r="Q17" s="45">
        <v>500</v>
      </c>
      <c r="R17" s="45">
        <v>500</v>
      </c>
      <c r="S17" s="45">
        <v>500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500</v>
      </c>
      <c r="AF17" s="46">
        <v>0</v>
      </c>
      <c r="AG17" s="45">
        <v>500</v>
      </c>
      <c r="AH17" s="46">
        <v>0</v>
      </c>
      <c r="AI17" s="45">
        <v>0</v>
      </c>
      <c r="AJ17" s="46"/>
      <c r="AK17" s="6">
        <f t="shared" si="0"/>
        <v>0</v>
      </c>
      <c r="AL17" s="47"/>
      <c r="AM17" s="48">
        <v>500</v>
      </c>
      <c r="AN17" s="49"/>
      <c r="AO17" s="1"/>
    </row>
    <row r="18" spans="1:41" s="4" customFormat="1" ht="62.4" outlineLevel="2" x14ac:dyDescent="0.3">
      <c r="A18" s="32" t="s">
        <v>32</v>
      </c>
      <c r="B18" s="33" t="s">
        <v>33</v>
      </c>
      <c r="C18" s="34" t="s">
        <v>32</v>
      </c>
      <c r="D18" s="34"/>
      <c r="E18" s="35"/>
      <c r="F18" s="34"/>
      <c r="G18" s="34"/>
      <c r="H18" s="34"/>
      <c r="I18" s="34"/>
      <c r="J18" s="34"/>
      <c r="K18" s="34"/>
      <c r="L18" s="34"/>
      <c r="M18" s="34"/>
      <c r="N18" s="36">
        <v>0</v>
      </c>
      <c r="O18" s="36">
        <v>0</v>
      </c>
      <c r="P18" s="36">
        <v>-107.84</v>
      </c>
      <c r="Q18" s="36">
        <v>-107.84</v>
      </c>
      <c r="R18" s="36">
        <v>-107.84</v>
      </c>
      <c r="S18" s="36">
        <v>-107.84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-107.84</v>
      </c>
      <c r="Z18" s="36">
        <v>-107.84</v>
      </c>
      <c r="AA18" s="36">
        <v>0</v>
      </c>
      <c r="AB18" s="36">
        <v>-107.84</v>
      </c>
      <c r="AC18" s="36">
        <v>-107.84</v>
      </c>
      <c r="AD18" s="36">
        <v>-107.84</v>
      </c>
      <c r="AE18" s="36">
        <v>0</v>
      </c>
      <c r="AF18" s="37">
        <v>1</v>
      </c>
      <c r="AG18" s="36">
        <v>0</v>
      </c>
      <c r="AH18" s="37">
        <v>1</v>
      </c>
      <c r="AI18" s="36">
        <v>0</v>
      </c>
      <c r="AJ18" s="37"/>
      <c r="AK18" s="5">
        <f t="shared" si="0"/>
        <v>1</v>
      </c>
      <c r="AL18" s="38">
        <f>SUM(AL19)</f>
        <v>0</v>
      </c>
      <c r="AM18" s="39">
        <f>SUM(AM19)</f>
        <v>0</v>
      </c>
      <c r="AN18" s="40"/>
      <c r="AO18" s="3"/>
    </row>
    <row r="19" spans="1:41" outlineLevel="4" x14ac:dyDescent="0.3">
      <c r="A19" s="41" t="s">
        <v>34</v>
      </c>
      <c r="B19" s="42" t="s">
        <v>35</v>
      </c>
      <c r="C19" s="43" t="s">
        <v>34</v>
      </c>
      <c r="D19" s="43"/>
      <c r="E19" s="44"/>
      <c r="F19" s="43"/>
      <c r="G19" s="43"/>
      <c r="H19" s="43"/>
      <c r="I19" s="43"/>
      <c r="J19" s="43"/>
      <c r="K19" s="43"/>
      <c r="L19" s="43"/>
      <c r="M19" s="43"/>
      <c r="N19" s="45">
        <v>0</v>
      </c>
      <c r="O19" s="45">
        <v>0</v>
      </c>
      <c r="P19" s="45">
        <v>-107.84</v>
      </c>
      <c r="Q19" s="45">
        <v>-107.84</v>
      </c>
      <c r="R19" s="45">
        <v>-107.84</v>
      </c>
      <c r="S19" s="45">
        <v>-107.84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-107.84</v>
      </c>
      <c r="Z19" s="45">
        <v>-107.84</v>
      </c>
      <c r="AA19" s="45">
        <v>0</v>
      </c>
      <c r="AB19" s="45">
        <v>-107.84</v>
      </c>
      <c r="AC19" s="45">
        <v>-107.84</v>
      </c>
      <c r="AD19" s="45">
        <v>-107.84</v>
      </c>
      <c r="AE19" s="45">
        <v>0</v>
      </c>
      <c r="AF19" s="46">
        <v>1</v>
      </c>
      <c r="AG19" s="45">
        <v>0</v>
      </c>
      <c r="AH19" s="46">
        <v>1</v>
      </c>
      <c r="AI19" s="45">
        <v>0</v>
      </c>
      <c r="AJ19" s="46"/>
      <c r="AK19" s="6">
        <f t="shared" si="0"/>
        <v>1</v>
      </c>
      <c r="AL19" s="47"/>
      <c r="AM19" s="48"/>
      <c r="AN19" s="49"/>
      <c r="AO19" s="1"/>
    </row>
    <row r="20" spans="1:41" s="4" customFormat="1" ht="31.2" outlineLevel="2" x14ac:dyDescent="0.3">
      <c r="A20" s="32" t="s">
        <v>36</v>
      </c>
      <c r="B20" s="33" t="s">
        <v>37</v>
      </c>
      <c r="C20" s="34" t="s">
        <v>36</v>
      </c>
      <c r="D20" s="34"/>
      <c r="E20" s="35"/>
      <c r="F20" s="34"/>
      <c r="G20" s="34"/>
      <c r="H20" s="34"/>
      <c r="I20" s="34"/>
      <c r="J20" s="34"/>
      <c r="K20" s="34"/>
      <c r="L20" s="34"/>
      <c r="M20" s="34"/>
      <c r="N20" s="36">
        <v>0</v>
      </c>
      <c r="O20" s="36">
        <v>500</v>
      </c>
      <c r="P20" s="36">
        <v>0</v>
      </c>
      <c r="Q20" s="36">
        <v>500</v>
      </c>
      <c r="R20" s="36">
        <v>500</v>
      </c>
      <c r="S20" s="36">
        <v>500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500</v>
      </c>
      <c r="AF20" s="37">
        <v>0</v>
      </c>
      <c r="AG20" s="36">
        <v>500</v>
      </c>
      <c r="AH20" s="37">
        <v>0</v>
      </c>
      <c r="AI20" s="36">
        <v>0</v>
      </c>
      <c r="AJ20" s="37"/>
      <c r="AK20" s="5">
        <f t="shared" si="0"/>
        <v>0</v>
      </c>
      <c r="AL20" s="38"/>
      <c r="AM20" s="39">
        <v>500</v>
      </c>
      <c r="AN20" s="40"/>
      <c r="AO20" s="3"/>
    </row>
    <row r="21" spans="1:41" s="4" customFormat="1" outlineLevel="2" x14ac:dyDescent="0.3">
      <c r="A21" s="32" t="s">
        <v>38</v>
      </c>
      <c r="B21" s="33" t="s">
        <v>39</v>
      </c>
      <c r="C21" s="34" t="s">
        <v>38</v>
      </c>
      <c r="D21" s="34"/>
      <c r="E21" s="35"/>
      <c r="F21" s="34"/>
      <c r="G21" s="34"/>
      <c r="H21" s="34"/>
      <c r="I21" s="34"/>
      <c r="J21" s="34"/>
      <c r="K21" s="34"/>
      <c r="L21" s="34"/>
      <c r="M21" s="34"/>
      <c r="N21" s="36">
        <v>0</v>
      </c>
      <c r="O21" s="36">
        <v>10000</v>
      </c>
      <c r="P21" s="36">
        <v>202127.14</v>
      </c>
      <c r="Q21" s="36">
        <v>212127.14</v>
      </c>
      <c r="R21" s="36">
        <v>212127.14</v>
      </c>
      <c r="S21" s="36">
        <v>212127.14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212127.14</v>
      </c>
      <c r="AF21" s="37">
        <v>0</v>
      </c>
      <c r="AG21" s="36">
        <v>212127.14</v>
      </c>
      <c r="AH21" s="37">
        <v>0</v>
      </c>
      <c r="AI21" s="36">
        <v>0</v>
      </c>
      <c r="AJ21" s="37"/>
      <c r="AK21" s="5">
        <f t="shared" si="0"/>
        <v>0</v>
      </c>
      <c r="AL21" s="38"/>
      <c r="AM21" s="39">
        <v>10000</v>
      </c>
      <c r="AN21" s="40"/>
      <c r="AO21" s="3"/>
    </row>
    <row r="22" spans="1:41" s="4" customFormat="1" outlineLevel="1" x14ac:dyDescent="0.3">
      <c r="A22" s="32" t="s">
        <v>40</v>
      </c>
      <c r="B22" s="33" t="s">
        <v>41</v>
      </c>
      <c r="C22" s="34" t="s">
        <v>40</v>
      </c>
      <c r="D22" s="34"/>
      <c r="E22" s="35"/>
      <c r="F22" s="34"/>
      <c r="G22" s="34"/>
      <c r="H22" s="34"/>
      <c r="I22" s="34"/>
      <c r="J22" s="34"/>
      <c r="K22" s="34"/>
      <c r="L22" s="34"/>
      <c r="M22" s="34"/>
      <c r="N22" s="36">
        <v>0</v>
      </c>
      <c r="O22" s="36">
        <v>2028957</v>
      </c>
      <c r="P22" s="36">
        <v>107562</v>
      </c>
      <c r="Q22" s="36">
        <v>2136519</v>
      </c>
      <c r="R22" s="36">
        <v>2136519</v>
      </c>
      <c r="S22" s="36">
        <v>2136519</v>
      </c>
      <c r="T22" s="36">
        <v>0</v>
      </c>
      <c r="U22" s="36">
        <v>0</v>
      </c>
      <c r="V22" s="36">
        <v>0</v>
      </c>
      <c r="W22" s="36">
        <v>0</v>
      </c>
      <c r="X22" s="36">
        <v>18097.96</v>
      </c>
      <c r="Y22" s="36">
        <v>1849671.05</v>
      </c>
      <c r="Z22" s="36">
        <v>1831573.09</v>
      </c>
      <c r="AA22" s="36">
        <v>18097.96</v>
      </c>
      <c r="AB22" s="36">
        <v>1849671.05</v>
      </c>
      <c r="AC22" s="36">
        <v>1831573.09</v>
      </c>
      <c r="AD22" s="36">
        <v>1831573.09</v>
      </c>
      <c r="AE22" s="36">
        <v>304945.90999999997</v>
      </c>
      <c r="AF22" s="37">
        <v>0.85726974110691267</v>
      </c>
      <c r="AG22" s="36">
        <v>304945.90999999997</v>
      </c>
      <c r="AH22" s="37">
        <v>0.85726974110691267</v>
      </c>
      <c r="AI22" s="36">
        <v>0</v>
      </c>
      <c r="AJ22" s="37"/>
      <c r="AK22" s="5">
        <f t="shared" si="0"/>
        <v>0.85726974110691279</v>
      </c>
      <c r="AL22" s="38">
        <f>SUM(AL23:AL25)</f>
        <v>2136519</v>
      </c>
      <c r="AM22" s="39">
        <f>SUM(AM23:AM25)</f>
        <v>2169067</v>
      </c>
      <c r="AN22" s="40">
        <f t="shared" si="1"/>
        <v>1.0152341261650377</v>
      </c>
      <c r="AO22" s="3"/>
    </row>
    <row r="23" spans="1:41" ht="31.2" outlineLevel="3" x14ac:dyDescent="0.3">
      <c r="A23" s="41" t="s">
        <v>42</v>
      </c>
      <c r="B23" s="42" t="s">
        <v>43</v>
      </c>
      <c r="C23" s="43" t="s">
        <v>42</v>
      </c>
      <c r="D23" s="43"/>
      <c r="E23" s="44"/>
      <c r="F23" s="43"/>
      <c r="G23" s="43"/>
      <c r="H23" s="43"/>
      <c r="I23" s="43"/>
      <c r="J23" s="43"/>
      <c r="K23" s="43"/>
      <c r="L23" s="43"/>
      <c r="M23" s="43"/>
      <c r="N23" s="45">
        <v>0</v>
      </c>
      <c r="O23" s="45">
        <v>1871937</v>
      </c>
      <c r="P23" s="45">
        <v>57562</v>
      </c>
      <c r="Q23" s="45">
        <v>1929499</v>
      </c>
      <c r="R23" s="45">
        <v>1929499</v>
      </c>
      <c r="S23" s="45">
        <v>1929499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1773504</v>
      </c>
      <c r="Z23" s="45">
        <v>1773504</v>
      </c>
      <c r="AA23" s="45">
        <v>0</v>
      </c>
      <c r="AB23" s="45">
        <v>1773504</v>
      </c>
      <c r="AC23" s="45">
        <v>1773504</v>
      </c>
      <c r="AD23" s="45">
        <v>1773504</v>
      </c>
      <c r="AE23" s="45">
        <v>155995</v>
      </c>
      <c r="AF23" s="46">
        <v>0.91915258831437596</v>
      </c>
      <c r="AG23" s="45">
        <v>155995</v>
      </c>
      <c r="AH23" s="46">
        <v>0.91915258831437596</v>
      </c>
      <c r="AI23" s="45">
        <v>0</v>
      </c>
      <c r="AJ23" s="46"/>
      <c r="AK23" s="6">
        <f t="shared" si="0"/>
        <v>0.91915258831437596</v>
      </c>
      <c r="AL23" s="47">
        <v>1929499</v>
      </c>
      <c r="AM23" s="48">
        <v>1948449</v>
      </c>
      <c r="AN23" s="49">
        <f t="shared" si="1"/>
        <v>1.009821202291372</v>
      </c>
      <c r="AO23" s="1"/>
    </row>
    <row r="24" spans="1:41" ht="31.2" outlineLevel="3" x14ac:dyDescent="0.3">
      <c r="A24" s="41" t="s">
        <v>49</v>
      </c>
      <c r="B24" s="42" t="s">
        <v>50</v>
      </c>
      <c r="C24" s="43" t="s">
        <v>49</v>
      </c>
      <c r="D24" s="43"/>
      <c r="E24" s="44"/>
      <c r="F24" s="43"/>
      <c r="G24" s="43"/>
      <c r="H24" s="43"/>
      <c r="I24" s="43"/>
      <c r="J24" s="43"/>
      <c r="K24" s="43"/>
      <c r="L24" s="43"/>
      <c r="M24" s="43"/>
      <c r="N24" s="45">
        <v>0</v>
      </c>
      <c r="O24" s="45">
        <v>63200</v>
      </c>
      <c r="P24" s="45">
        <v>0</v>
      </c>
      <c r="Q24" s="45">
        <v>63200</v>
      </c>
      <c r="R24" s="45">
        <v>63200</v>
      </c>
      <c r="S24" s="45">
        <v>63200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18069.09</v>
      </c>
      <c r="Z24" s="45">
        <v>18069.09</v>
      </c>
      <c r="AA24" s="45">
        <v>0</v>
      </c>
      <c r="AB24" s="45">
        <v>18069.09</v>
      </c>
      <c r="AC24" s="45">
        <v>18069.09</v>
      </c>
      <c r="AD24" s="45">
        <v>18069.09</v>
      </c>
      <c r="AE24" s="45">
        <v>45130.91</v>
      </c>
      <c r="AF24" s="46">
        <v>0.28590332278481012</v>
      </c>
      <c r="AG24" s="45">
        <v>45130.91</v>
      </c>
      <c r="AH24" s="46">
        <v>0.28590332278481012</v>
      </c>
      <c r="AI24" s="45">
        <v>0</v>
      </c>
      <c r="AJ24" s="46"/>
      <c r="AK24" s="6">
        <f t="shared" si="0"/>
        <v>0.28590332278481012</v>
      </c>
      <c r="AL24" s="48">
        <v>63200</v>
      </c>
      <c r="AM24" s="48">
        <v>62800</v>
      </c>
      <c r="AN24" s="49">
        <f t="shared" si="1"/>
        <v>0.99367088607594933</v>
      </c>
      <c r="AO24" s="1"/>
    </row>
    <row r="25" spans="1:41" outlineLevel="3" x14ac:dyDescent="0.3">
      <c r="A25" s="41" t="s">
        <v>44</v>
      </c>
      <c r="B25" s="42" t="s">
        <v>45</v>
      </c>
      <c r="C25" s="43" t="s">
        <v>44</v>
      </c>
      <c r="D25" s="43"/>
      <c r="E25" s="44"/>
      <c r="F25" s="43"/>
      <c r="G25" s="43"/>
      <c r="H25" s="43"/>
      <c r="I25" s="43"/>
      <c r="J25" s="43"/>
      <c r="K25" s="43"/>
      <c r="L25" s="43"/>
      <c r="M25" s="43"/>
      <c r="N25" s="45">
        <v>0</v>
      </c>
      <c r="O25" s="45">
        <v>93820</v>
      </c>
      <c r="P25" s="45">
        <v>50000</v>
      </c>
      <c r="Q25" s="45">
        <v>143820</v>
      </c>
      <c r="R25" s="45">
        <v>143820</v>
      </c>
      <c r="S25" s="45">
        <v>143820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40000</v>
      </c>
      <c r="Z25" s="45">
        <v>40000</v>
      </c>
      <c r="AA25" s="45">
        <v>0</v>
      </c>
      <c r="AB25" s="45">
        <v>40000</v>
      </c>
      <c r="AC25" s="45">
        <v>40000</v>
      </c>
      <c r="AD25" s="45">
        <v>40000</v>
      </c>
      <c r="AE25" s="45">
        <v>103820</v>
      </c>
      <c r="AF25" s="46">
        <v>0.27812543457099154</v>
      </c>
      <c r="AG25" s="45">
        <v>103820</v>
      </c>
      <c r="AH25" s="46">
        <v>0.27812543457099154</v>
      </c>
      <c r="AI25" s="45">
        <v>0</v>
      </c>
      <c r="AJ25" s="46"/>
      <c r="AK25" s="6">
        <f t="shared" si="0"/>
        <v>0.27812543457099154</v>
      </c>
      <c r="AL25" s="48">
        <v>143820</v>
      </c>
      <c r="AM25" s="48">
        <v>157818</v>
      </c>
      <c r="AN25" s="49">
        <f t="shared" si="1"/>
        <v>1.0973299958281184</v>
      </c>
      <c r="AO25" s="1"/>
    </row>
    <row r="26" spans="1:41" s="8" customFormat="1" ht="23.25" customHeight="1" thickBot="1" x14ac:dyDescent="0.35">
      <c r="A26" s="59" t="s">
        <v>46</v>
      </c>
      <c r="B26" s="60"/>
      <c r="C26" s="60"/>
      <c r="D26" s="60"/>
      <c r="E26" s="60"/>
      <c r="F26" s="60"/>
      <c r="G26" s="60"/>
      <c r="H26" s="50"/>
      <c r="I26" s="50"/>
      <c r="J26" s="50"/>
      <c r="K26" s="50"/>
      <c r="L26" s="50"/>
      <c r="M26" s="50"/>
      <c r="N26" s="51">
        <v>0</v>
      </c>
      <c r="O26" s="51">
        <v>2354290</v>
      </c>
      <c r="P26" s="51">
        <v>604114.66</v>
      </c>
      <c r="Q26" s="51">
        <v>2958404.66</v>
      </c>
      <c r="R26" s="51">
        <v>2958404.66</v>
      </c>
      <c r="S26" s="51">
        <v>2958404.66</v>
      </c>
      <c r="T26" s="51">
        <v>0</v>
      </c>
      <c r="U26" s="51">
        <v>0</v>
      </c>
      <c r="V26" s="51">
        <v>0</v>
      </c>
      <c r="W26" s="51">
        <v>0</v>
      </c>
      <c r="X26" s="51">
        <v>18097.96</v>
      </c>
      <c r="Y26" s="51">
        <v>2306377.35</v>
      </c>
      <c r="Z26" s="51">
        <v>2288279.39</v>
      </c>
      <c r="AA26" s="51">
        <v>18097.96</v>
      </c>
      <c r="AB26" s="51">
        <v>2306377.35</v>
      </c>
      <c r="AC26" s="51">
        <v>2288279.39</v>
      </c>
      <c r="AD26" s="51">
        <v>2288279.39</v>
      </c>
      <c r="AE26" s="51">
        <v>670125.27</v>
      </c>
      <c r="AF26" s="52">
        <v>0.77348424336243438</v>
      </c>
      <c r="AG26" s="51">
        <v>670125.27</v>
      </c>
      <c r="AH26" s="52">
        <v>0.77348424336243438</v>
      </c>
      <c r="AI26" s="51">
        <v>0</v>
      </c>
      <c r="AJ26" s="52"/>
      <c r="AK26" s="53">
        <f t="shared" si="0"/>
        <v>0.77348424336243438</v>
      </c>
      <c r="AL26" s="54">
        <f>SUM(AL5)</f>
        <v>2678640.8200000003</v>
      </c>
      <c r="AM26" s="55">
        <f>SUM(AM5)</f>
        <v>2830517</v>
      </c>
      <c r="AN26" s="56">
        <f t="shared" si="1"/>
        <v>1.0566989716822131</v>
      </c>
      <c r="AO26" s="7"/>
    </row>
    <row r="27" spans="1:41" s="10" customFormat="1" ht="23.25" customHeight="1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 t="s">
        <v>1</v>
      </c>
      <c r="AE27" s="9"/>
      <c r="AF27" s="9"/>
      <c r="AG27" s="9"/>
      <c r="AH27" s="9"/>
      <c r="AI27" s="9"/>
      <c r="AJ27" s="9"/>
      <c r="AK27" s="9"/>
      <c r="AL27" s="15"/>
      <c r="AM27" s="12"/>
      <c r="AN27" s="9"/>
      <c r="AO27" s="9"/>
    </row>
    <row r="28" spans="1:41" s="10" customFormat="1" ht="23.25" customHeight="1" x14ac:dyDescent="0.3">
      <c r="A28" s="57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6"/>
      <c r="AM28" s="13"/>
      <c r="AN28" s="11"/>
      <c r="AO28" s="9"/>
    </row>
  </sheetData>
  <mergeCells count="10">
    <mergeCell ref="AE4:AF4"/>
    <mergeCell ref="AG4:AH4"/>
    <mergeCell ref="AI4:AJ4"/>
    <mergeCell ref="A3:AN3"/>
    <mergeCell ref="A1:AN2"/>
    <mergeCell ref="A28:AA28"/>
    <mergeCell ref="A26:G26"/>
    <mergeCell ref="E4:G4"/>
    <mergeCell ref="H4:J4"/>
    <mergeCell ref="AA4:AC4"/>
  </mergeCells>
  <pageMargins left="0.78740157480314965" right="0.39370078740157483" top="0.59055118110236227" bottom="0.59055118110236227" header="0.39370078740157483" footer="0.39370078740157483"/>
  <pageSetup paperSize="9" scale="4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0.2021&lt;/string&gt;&#10;  &lt;/DateInfo&gt;&#10;  &lt;Code&gt;SQUERY_INFO_ISP_INC&lt;/Code&gt;&#10;  &lt;ObjectCode&gt;SQUERY_INFO_ISP_INC&lt;/ObjectCode&gt;&#10;  &lt;DocName&gt;Аналитический отчет по исполнению доходов с произвольной группировкой&lt;/DocName&gt;&#10;  &lt;VariantName&gt;Вариант (новый от 02.02.2021 10:42:30)&lt;/VariantName&gt;&#10;  &lt;VariantLink&gt;59138371&lt;/VariantLink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34A9738-2EEF-4C5B-991F-6B9C39107FD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(10)</vt:lpstr>
      <vt:lpstr>'Документ (10)'!Заголовки_для_печати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 Windows</cp:lastModifiedBy>
  <cp:lastPrinted>2021-11-08T09:38:26Z</cp:lastPrinted>
  <dcterms:created xsi:type="dcterms:W3CDTF">2021-11-02T11:22:36Z</dcterms:created>
  <dcterms:modified xsi:type="dcterms:W3CDTF">2021-11-08T09:40:06Z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доходов с произвольной группировкой</vt:lpwstr>
  </property>
  <property fmtid="{D5CDD505-2E9C-101B-9397-08002B2CF9AE}" pid="3" name="Название отчета">
    <vt:lpwstr>Вариант (новый от 02.02.2021 10_42_30)(21).xlsx</vt:lpwstr>
  </property>
  <property fmtid="{D5CDD505-2E9C-101B-9397-08002B2CF9AE}" pid="4" name="Версия клиента">
    <vt:lpwstr>21.1.21.8120 (.NET 4.0)</vt:lpwstr>
  </property>
  <property fmtid="{D5CDD505-2E9C-101B-9397-08002B2CF9AE}" pid="5" name="Версия базы">
    <vt:lpwstr>21.1.1422.2021529289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